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99" i="1" l="1"/>
  <c r="D58" i="1"/>
  <c r="D100" i="1" s="1"/>
  <c r="H23" i="1"/>
  <c r="H18" i="1"/>
  <c r="H17" i="1"/>
  <c r="H24" i="1"/>
  <c r="H48" i="1" l="1"/>
  <c r="H49" i="1" l="1"/>
  <c r="H27" i="1"/>
  <c r="H21" i="1"/>
  <c r="H16" i="1"/>
  <c r="H31" i="1" l="1"/>
  <c r="H28" i="1" l="1"/>
  <c r="H19" i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<sst xmlns="http://schemas.openxmlformats.org/spreadsheetml/2006/main" count="226" uniqueCount="133">
  <si>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</si>
  <si>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</si>
  <si>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</si>
  <si>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</si>
  <si>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</si>
  <si>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</si>
  <si>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</si>
  <si>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</si>
  <si>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</si>
  <si>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</si>
  <si>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</si>
  <si>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</si>
  <si>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</si>
  <si>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</si>
  <si>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</si>
  <si>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</si>
  <si>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</si>
  <si>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</si>
  <si>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</si>
  <si>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</si>
  <si>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</si>
  <si>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</si>
  <si>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</si>
  <si>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</si>
  <si>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</si>
  <si>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Dana:09.08.2019.</t>
  </si>
  <si>
    <t>Primljena i neutrošena participacija od 09.08.2019.</t>
  </si>
  <si>
    <t>Dana 09.08.2019.Dom zdravlja Požarevac izvršio je plaćanja prema  dobavljačima:</t>
  </si>
  <si>
    <t>426721</t>
  </si>
  <si>
    <t>Interlab exim</t>
  </si>
  <si>
    <t>Laboratorijski materijal</t>
  </si>
  <si>
    <t>2302-07002885-19</t>
  </si>
  <si>
    <t>426711</t>
  </si>
  <si>
    <t>Sinofarm</t>
  </si>
  <si>
    <t>Sanitetski materijal</t>
  </si>
  <si>
    <t>IF2019-14515</t>
  </si>
  <si>
    <t>IF2019-14519</t>
  </si>
  <si>
    <t>IF2019-14522</t>
  </si>
  <si>
    <t>UKUPNO SANITETSKI MATERIJAL</t>
  </si>
  <si>
    <t>421511</t>
  </si>
  <si>
    <t>Dunav osiguranje</t>
  </si>
  <si>
    <t>Osiguranje zgrada</t>
  </si>
  <si>
    <t>001-1147-010285866-000</t>
  </si>
  <si>
    <t>421513</t>
  </si>
  <si>
    <t>Osiguranje opreme</t>
  </si>
  <si>
    <t>001-1147-010285870-000</t>
  </si>
  <si>
    <t>001-1147-010285844-000</t>
  </si>
  <si>
    <t>001-1147-010285855-000</t>
  </si>
  <si>
    <t>421512</t>
  </si>
  <si>
    <t>Osiguranje vozila</t>
  </si>
  <si>
    <t>51-1147-4005819</t>
  </si>
  <si>
    <t>421521</t>
  </si>
  <si>
    <t>Generali osiguranje</t>
  </si>
  <si>
    <t>Osiguranje zaposlenih</t>
  </si>
  <si>
    <t>N-3043/2019</t>
  </si>
  <si>
    <t>425211</t>
  </si>
  <si>
    <t xml:space="preserve">Auto centar Toplica </t>
  </si>
  <si>
    <t>Mehaničke popravke</t>
  </si>
  <si>
    <t>19-F02-00503</t>
  </si>
  <si>
    <t>Auto-Mirkos</t>
  </si>
  <si>
    <t>19-40-1034</t>
  </si>
  <si>
    <t>19-40-2028</t>
  </si>
  <si>
    <t>425291</t>
  </si>
  <si>
    <t>Tekuće popravke i održavanje</t>
  </si>
  <si>
    <t>19-50-0080</t>
  </si>
  <si>
    <t>426491</t>
  </si>
  <si>
    <t>Delmax</t>
  </si>
  <si>
    <t>Ostali materijal za prevozna sredstva</t>
  </si>
  <si>
    <t>425115</t>
  </si>
  <si>
    <t>ZR Aleksandar Tošić</t>
  </si>
  <si>
    <t>Radovi na vodovodu i kanalizaciji</t>
  </si>
  <si>
    <t>135/2019</t>
  </si>
  <si>
    <t>M Parts</t>
  </si>
  <si>
    <t>Ostali amterijal za prevozna sredstva</t>
  </si>
  <si>
    <t>492/19</t>
  </si>
  <si>
    <t>426413</t>
  </si>
  <si>
    <t>Ulja i maziva</t>
  </si>
  <si>
    <t>426111</t>
  </si>
  <si>
    <t>Sagraf</t>
  </si>
  <si>
    <t>Kancelarijski materijal</t>
  </si>
  <si>
    <t>116/19</t>
  </si>
  <si>
    <t>425117</t>
  </si>
  <si>
    <t>Šiler</t>
  </si>
  <si>
    <t>Električne instalacije</t>
  </si>
  <si>
    <t>19-RN002000380</t>
  </si>
  <si>
    <t>423611</t>
  </si>
  <si>
    <t>Tip Top</t>
  </si>
  <si>
    <t>Pranje veša</t>
  </si>
  <si>
    <t>22</t>
  </si>
  <si>
    <t>421412</t>
  </si>
  <si>
    <t>Orion</t>
  </si>
  <si>
    <t>Internet</t>
  </si>
  <si>
    <t>UGF0731/19-0720</t>
  </si>
  <si>
    <t>Telenor</t>
  </si>
  <si>
    <t>70-07788379-1907</t>
  </si>
  <si>
    <t>421324</t>
  </si>
  <si>
    <t>JKP Komunalne službe</t>
  </si>
  <si>
    <t>Odvoz otpada</t>
  </si>
  <si>
    <t>1317719</t>
  </si>
  <si>
    <t>1317619</t>
  </si>
  <si>
    <t>1317519</t>
  </si>
  <si>
    <t>1235519</t>
  </si>
  <si>
    <t>1235419</t>
  </si>
  <si>
    <t>1235319</t>
  </si>
  <si>
    <t>Print Sr</t>
  </si>
  <si>
    <t>3726/19</t>
  </si>
  <si>
    <t>425222</t>
  </si>
  <si>
    <t>Računarska oprema</t>
  </si>
  <si>
    <t>232/19</t>
  </si>
  <si>
    <t>231/19</t>
  </si>
  <si>
    <t>426911</t>
  </si>
  <si>
    <t>Profil STR</t>
  </si>
  <si>
    <t>Potrošni materijal</t>
  </si>
  <si>
    <t>PO1-1-910-2019</t>
  </si>
  <si>
    <t>3733/19</t>
  </si>
  <si>
    <t>734/19</t>
  </si>
  <si>
    <t>426913</t>
  </si>
  <si>
    <t>MT:S Telekom Srbija-062</t>
  </si>
  <si>
    <t>Alat i inventar</t>
  </si>
  <si>
    <t>75-214-062-117220</t>
  </si>
  <si>
    <t>421414</t>
  </si>
  <si>
    <t>Usluge mobilnog telefona</t>
  </si>
  <si>
    <t>MT:S Telekom Srbija-012</t>
  </si>
  <si>
    <t>32-214-012-1117219</t>
  </si>
  <si>
    <t>421411</t>
  </si>
  <si>
    <t>Telefon</t>
  </si>
  <si>
    <t>Autocentar Marković</t>
  </si>
  <si>
    <t>114/19</t>
  </si>
  <si>
    <t>19-70-0433</t>
  </si>
  <si>
    <t>425213</t>
  </si>
  <si>
    <t>Limarski radovi na vozilu</t>
  </si>
  <si>
    <t>UKUPNO MATERIJALNI TROŠKOVI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</si>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</sst>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7" fillId="0" borderId="0" xfId="0" applyFont="1" applyBorder="1" applyAlignment="1">
      <alignment horizontal="left"/>
    </xf>
    <xf numFmtId="0" fontId="5" fillId="0" borderId="1" xfId="1" applyFont="1" applyBorder="1"/>
    <xf numFmtId="4" fontId="5" fillId="0" borderId="1" xfId="1" applyNumberFormat="1" applyFont="1" applyBorder="1" applyAlignment="1">
      <alignment horizontal="left"/>
    </xf>
    <xf numFmtId="4" fontId="8" fillId="0" borderId="1" xfId="1" applyNumberFormat="1" applyFont="1" applyBorder="1"/>
    <xf numFmtId="49" fontId="8" fillId="0" borderId="1" xfId="1" applyNumberFormat="1" applyFont="1" applyBorder="1"/>
    <xf numFmtId="49" fontId="5" fillId="0" borderId="1" xfId="1" applyNumberFormat="1" applyBorder="1"/>
    <xf numFmtId="4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/>
    <xf numFmtId="0" fontId="5" fillId="0" borderId="1" xfId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" fontId="8" fillId="0" borderId="1" xfId="1" applyNumberFormat="1" applyFont="1" applyBorder="1" applyAlignment="1">
      <alignment horizontal="left"/>
    </xf>
    <xf numFmtId="0" fontId="9" fillId="0" borderId="1" xfId="0" applyFont="1" applyBorder="1"/>
    <xf numFmtId="49" fontId="5" fillId="0" borderId="0" xfId="1" applyNumberFormat="1" applyBorder="1"/>
    <xf numFmtId="0" fontId="5" fillId="0" borderId="0" xfId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7"/>
  <sheetViews>
    <sheetView tabSelected="1" topLeftCell="A83" zoomScaleNormal="100" workbookViewId="0">
      <selection activeCell="H96" sqref="H96"/>
    </sheetView>
  </sheetViews>
  <sheetFormatPr defaultRowHeight="15" x14ac:dyDescent="0.25"/>
  <cols>
    <col min="1" max="1" width="6.7109375" customWidth="1"/>
    <col min="2" max="2" width="26.28515625" customWidth="1"/>
    <col min="3" max="3" width="27.285156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C8" s="35" t="s">
        <v>25</v>
      </c>
      <c r="D8" s="35"/>
      <c r="E8" s="35"/>
      <c r="F8" s="35"/>
      <c r="G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6" t="s">
        <v>22</v>
      </c>
      <c r="C11" s="37"/>
      <c r="D11" s="37"/>
      <c r="E11" s="37"/>
      <c r="F11" s="38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43686</v>
      </c>
      <c r="H12" s="7">
        <v>10613734.130000001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14"/>
      <c r="H13" s="3">
        <f>H14+H25-H32-H42</f>
        <v>9298558.3300000019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43686</v>
      </c>
      <c r="H14" s="4">
        <f>H15+H16+H17+H18+H19+H20+H21+H22+H23+H24</f>
        <v>9331667.5600000005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0</v>
      </c>
      <c r="I15" s="11"/>
      <c r="J15" s="11"/>
      <c r="K15" s="8"/>
    </row>
    <row r="16" spans="2:15" x14ac:dyDescent="0.25">
      <c r="B16" s="30" t="s">
        <v>11</v>
      </c>
      <c r="C16" s="31"/>
      <c r="D16" s="31"/>
      <c r="E16" s="31"/>
      <c r="F16" s="32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30" t="s">
        <v>12</v>
      </c>
      <c r="C17" s="31"/>
      <c r="D17" s="31"/>
      <c r="E17" s="31"/>
      <c r="F17" s="32"/>
      <c r="G17" s="12"/>
      <c r="H17" s="10">
        <f>27590.2+37144.8+465295.49-530030.49</f>
        <v>0</v>
      </c>
      <c r="I17" s="11"/>
      <c r="J17" s="11"/>
    </row>
    <row r="18" spans="2:13" x14ac:dyDescent="0.25">
      <c r="B18" s="30" t="s">
        <v>19</v>
      </c>
      <c r="C18" s="31"/>
      <c r="D18" s="31"/>
      <c r="E18" s="31"/>
      <c r="F18" s="32"/>
      <c r="G18" s="12"/>
      <c r="H18" s="10">
        <f>408551.88+408551.88+209609.33-1026713.09</f>
        <v>0</v>
      </c>
      <c r="I18" s="11"/>
      <c r="J18" s="11"/>
    </row>
    <row r="19" spans="2:13" x14ac:dyDescent="0.25">
      <c r="B19" s="42" t="s">
        <v>2</v>
      </c>
      <c r="C19" s="42"/>
      <c r="D19" s="42"/>
      <c r="E19" s="42"/>
      <c r="F19" s="42"/>
      <c r="G19" s="12"/>
      <c r="H19" s="10">
        <f>480802.02+1186875+1186875-1014200.1-1280397.15+1186875-44609.88-223130.9-471162.62+1186875+1559.88-300499.2-213136.6+2373750-128640</f>
        <v>3927835.45</v>
      </c>
      <c r="I19" s="11"/>
      <c r="J19" s="11"/>
    </row>
    <row r="20" spans="2:13" x14ac:dyDescent="0.25">
      <c r="B20" s="30" t="s">
        <v>3</v>
      </c>
      <c r="C20" s="31"/>
      <c r="D20" s="31"/>
      <c r="E20" s="31"/>
      <c r="F20" s="32"/>
      <c r="G20" s="12"/>
      <c r="H20" s="10">
        <v>0</v>
      </c>
      <c r="I20" s="11"/>
      <c r="J20" s="11"/>
    </row>
    <row r="21" spans="2:13" x14ac:dyDescent="0.25">
      <c r="B21" s="30" t="s">
        <v>13</v>
      </c>
      <c r="C21" s="31"/>
      <c r="D21" s="31"/>
      <c r="E21" s="31"/>
      <c r="F21" s="32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</f>
        <v>1994750.38</v>
      </c>
      <c r="I21" s="11"/>
      <c r="J21" s="11"/>
      <c r="K21" s="11"/>
      <c r="L21" s="8"/>
    </row>
    <row r="22" spans="2:13" x14ac:dyDescent="0.25">
      <c r="B22" s="30" t="s">
        <v>14</v>
      </c>
      <c r="C22" s="31"/>
      <c r="D22" s="31"/>
      <c r="E22" s="31"/>
      <c r="F22" s="32"/>
      <c r="G22" s="12"/>
      <c r="H22" s="10">
        <v>0</v>
      </c>
      <c r="I22" s="11"/>
      <c r="J22" s="11"/>
      <c r="K22" s="8"/>
    </row>
    <row r="23" spans="2:13" x14ac:dyDescent="0.25">
      <c r="B23" s="30" t="s">
        <v>15</v>
      </c>
      <c r="C23" s="31"/>
      <c r="D23" s="31"/>
      <c r="E23" s="31"/>
      <c r="F23" s="32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42" t="s">
        <v>26</v>
      </c>
      <c r="C24" s="42"/>
      <c r="D24" s="42"/>
      <c r="E24" s="42"/>
      <c r="F24" s="42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</f>
        <v>1001477.19</v>
      </c>
      <c r="I24" s="11"/>
      <c r="J24" s="11"/>
      <c r="K24" s="8"/>
      <c r="L24" s="8"/>
    </row>
    <row r="25" spans="2:13" x14ac:dyDescent="0.25">
      <c r="B25" s="43" t="s">
        <v>24</v>
      </c>
      <c r="C25" s="43"/>
      <c r="D25" s="43"/>
      <c r="E25" s="43"/>
      <c r="F25" s="43"/>
      <c r="G25" s="16">
        <v>43686</v>
      </c>
      <c r="H25" s="4">
        <f>H26+H27+H28+H29+H30+H31</f>
        <v>1225276.9600000002</v>
      </c>
      <c r="I25" s="11"/>
      <c r="J25" s="11"/>
      <c r="K25" s="8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1"/>
      <c r="J26" s="11"/>
    </row>
    <row r="27" spans="2:13" x14ac:dyDescent="0.25">
      <c r="B27" s="30" t="s">
        <v>11</v>
      </c>
      <c r="C27" s="31"/>
      <c r="D27" s="31"/>
      <c r="E27" s="31"/>
      <c r="F27" s="32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30" t="s">
        <v>13</v>
      </c>
      <c r="C28" s="31"/>
      <c r="D28" s="31"/>
      <c r="E28" s="31"/>
      <c r="F28" s="32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30" t="s">
        <v>14</v>
      </c>
      <c r="C29" s="31"/>
      <c r="D29" s="31"/>
      <c r="E29" s="31"/>
      <c r="F29" s="32"/>
      <c r="G29" s="2"/>
      <c r="H29" s="10">
        <v>0</v>
      </c>
      <c r="I29" s="11"/>
      <c r="J29" s="11"/>
    </row>
    <row r="30" spans="2:13" x14ac:dyDescent="0.25">
      <c r="B30" s="30" t="s">
        <v>15</v>
      </c>
      <c r="C30" s="31"/>
      <c r="D30" s="31"/>
      <c r="E30" s="31"/>
      <c r="F30" s="32"/>
      <c r="G30" s="2"/>
      <c r="H30" s="10">
        <f>116901.44-116901.44+37517.74-37517.74</f>
        <v>0</v>
      </c>
      <c r="I30" s="11"/>
      <c r="J30" s="11"/>
    </row>
    <row r="31" spans="2:13" x14ac:dyDescent="0.25">
      <c r="B31" s="30" t="s">
        <v>26</v>
      </c>
      <c r="C31" s="31"/>
      <c r="D31" s="31"/>
      <c r="E31" s="31"/>
      <c r="F31" s="32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39" t="s">
        <v>16</v>
      </c>
      <c r="C32" s="39"/>
      <c r="D32" s="39"/>
      <c r="E32" s="39"/>
      <c r="F32" s="39"/>
      <c r="G32" s="17">
        <v>43686</v>
      </c>
      <c r="H32" s="5">
        <f>SUM(H33:H41)</f>
        <v>1258386.19</v>
      </c>
      <c r="I32" s="11"/>
      <c r="J32" s="11"/>
    </row>
    <row r="33" spans="2:12" x14ac:dyDescent="0.25">
      <c r="B33" s="30" t="s">
        <v>10</v>
      </c>
      <c r="C33" s="31"/>
      <c r="D33" s="31"/>
      <c r="E33" s="31"/>
      <c r="F33" s="32"/>
      <c r="G33" s="13"/>
      <c r="H33" s="15">
        <v>0</v>
      </c>
      <c r="I33" s="11"/>
      <c r="J33" s="11"/>
    </row>
    <row r="34" spans="2:12" x14ac:dyDescent="0.25">
      <c r="B34" s="30" t="s">
        <v>11</v>
      </c>
      <c r="C34" s="31"/>
      <c r="D34" s="31"/>
      <c r="E34" s="31"/>
      <c r="F34" s="32"/>
      <c r="G34" s="13"/>
      <c r="H34" s="10">
        <v>0</v>
      </c>
      <c r="I34" s="11"/>
      <c r="J34" s="11"/>
    </row>
    <row r="35" spans="2:12" x14ac:dyDescent="0.25">
      <c r="B35" s="30" t="s">
        <v>12</v>
      </c>
      <c r="C35" s="31"/>
      <c r="D35" s="31"/>
      <c r="E35" s="31"/>
      <c r="F35" s="32"/>
      <c r="G35" s="13"/>
      <c r="H35" s="10">
        <v>0</v>
      </c>
      <c r="I35" s="11"/>
      <c r="J35" s="11"/>
    </row>
    <row r="36" spans="2:12" x14ac:dyDescent="0.25">
      <c r="B36" s="30" t="s">
        <v>19</v>
      </c>
      <c r="C36" s="31"/>
      <c r="D36" s="31"/>
      <c r="E36" s="31"/>
      <c r="F36" s="32"/>
      <c r="G36" s="13"/>
      <c r="H36" s="10">
        <v>0</v>
      </c>
      <c r="I36" s="11"/>
      <c r="J36" s="11"/>
    </row>
    <row r="37" spans="2:12" x14ac:dyDescent="0.25">
      <c r="B37" s="42" t="s">
        <v>2</v>
      </c>
      <c r="C37" s="42"/>
      <c r="D37" s="42"/>
      <c r="E37" s="42"/>
      <c r="F37" s="42"/>
      <c r="G37" s="13"/>
      <c r="H37" s="10">
        <v>297341.92</v>
      </c>
      <c r="I37" s="11"/>
      <c r="J37" s="11"/>
    </row>
    <row r="38" spans="2:12" x14ac:dyDescent="0.25">
      <c r="B38" s="30" t="s">
        <v>3</v>
      </c>
      <c r="C38" s="31"/>
      <c r="D38" s="31"/>
      <c r="E38" s="31"/>
      <c r="F38" s="32"/>
      <c r="G38" s="13"/>
      <c r="H38" s="10">
        <v>0</v>
      </c>
      <c r="I38" s="11"/>
      <c r="J38" s="11"/>
    </row>
    <row r="39" spans="2:12" x14ac:dyDescent="0.25">
      <c r="B39" s="30" t="s">
        <v>13</v>
      </c>
      <c r="C39" s="31"/>
      <c r="D39" s="31"/>
      <c r="E39" s="31"/>
      <c r="F39" s="32"/>
      <c r="G39" s="13"/>
      <c r="H39" s="10">
        <v>961044.27</v>
      </c>
      <c r="I39" s="11"/>
      <c r="J39" s="11"/>
    </row>
    <row r="40" spans="2:12" x14ac:dyDescent="0.25">
      <c r="B40" s="30" t="s">
        <v>14</v>
      </c>
      <c r="C40" s="31"/>
      <c r="D40" s="31"/>
      <c r="E40" s="31"/>
      <c r="F40" s="32"/>
      <c r="G40" s="13"/>
      <c r="H40" s="10">
        <v>0</v>
      </c>
      <c r="I40" s="11"/>
      <c r="J40" s="11"/>
    </row>
    <row r="41" spans="2:12" x14ac:dyDescent="0.25">
      <c r="B41" s="30" t="s">
        <v>15</v>
      </c>
      <c r="C41" s="31"/>
      <c r="D41" s="31"/>
      <c r="E41" s="31"/>
      <c r="F41" s="32"/>
      <c r="G41" s="13"/>
      <c r="H41" s="10">
        <v>0</v>
      </c>
      <c r="I41" s="11"/>
      <c r="J41" s="11"/>
    </row>
    <row r="42" spans="2:12" x14ac:dyDescent="0.25">
      <c r="B42" s="39" t="s">
        <v>21</v>
      </c>
      <c r="C42" s="39"/>
      <c r="D42" s="39"/>
      <c r="E42" s="39"/>
      <c r="F42" s="39"/>
      <c r="G42" s="17">
        <v>43686</v>
      </c>
      <c r="H42" s="5">
        <f>SUM(H43:H47)</f>
        <v>0</v>
      </c>
      <c r="I42" s="11"/>
      <c r="J42" s="11"/>
    </row>
    <row r="43" spans="2:12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1"/>
      <c r="J43" s="11"/>
    </row>
    <row r="44" spans="2:12" x14ac:dyDescent="0.25">
      <c r="B44" s="30" t="s">
        <v>11</v>
      </c>
      <c r="C44" s="31"/>
      <c r="D44" s="31"/>
      <c r="E44" s="31"/>
      <c r="F44" s="32"/>
      <c r="G44" s="2"/>
      <c r="H44" s="3">
        <v>0</v>
      </c>
      <c r="I44" s="11"/>
      <c r="J44" s="11"/>
    </row>
    <row r="45" spans="2:12" x14ac:dyDescent="0.25">
      <c r="B45" s="30" t="s">
        <v>13</v>
      </c>
      <c r="C45" s="31"/>
      <c r="D45" s="31"/>
      <c r="E45" s="31"/>
      <c r="F45" s="32"/>
      <c r="G45" s="2"/>
      <c r="H45" s="3">
        <v>0</v>
      </c>
      <c r="I45" s="11"/>
      <c r="J45" s="11"/>
    </row>
    <row r="46" spans="2:12" x14ac:dyDescent="0.25">
      <c r="B46" s="30" t="s">
        <v>14</v>
      </c>
      <c r="C46" s="31"/>
      <c r="D46" s="31"/>
      <c r="E46" s="31"/>
      <c r="F46" s="32"/>
      <c r="G46" s="2"/>
      <c r="H46" s="3">
        <v>0</v>
      </c>
      <c r="I46" s="11"/>
      <c r="J46" s="11"/>
    </row>
    <row r="47" spans="2:12" x14ac:dyDescent="0.25">
      <c r="B47" s="30" t="s">
        <v>15</v>
      </c>
      <c r="C47" s="31"/>
      <c r="D47" s="31"/>
      <c r="E47" s="31"/>
      <c r="F47" s="32"/>
      <c r="G47" s="2"/>
      <c r="H47" s="3">
        <v>0</v>
      </c>
      <c r="I47" s="11"/>
      <c r="J47" s="11"/>
    </row>
    <row r="48" spans="2:12" x14ac:dyDescent="0.25">
      <c r="B48" s="44" t="s">
        <v>18</v>
      </c>
      <c r="C48" s="44"/>
      <c r="D48" s="44"/>
      <c r="E48" s="44"/>
      <c r="F48" s="44"/>
      <c r="G48" s="18">
        <v>43686</v>
      </c>
      <c r="H48" s="6">
        <f>64441.88+490038.15+20307.49+295.38+39.26+23129.84+1704.35+5432.46-540949.2</f>
        <v>64439.609999999986</v>
      </c>
      <c r="I48" s="11"/>
      <c r="J48"/>
      <c r="L48" s="8"/>
    </row>
    <row r="49" spans="1:11" x14ac:dyDescent="0.25">
      <c r="B49" s="42" t="s">
        <v>17</v>
      </c>
      <c r="C49" s="42"/>
      <c r="D49" s="42"/>
      <c r="E49" s="42"/>
      <c r="F49" s="42"/>
      <c r="G49" s="2"/>
      <c r="H49" s="3">
        <f>453152.42+57527.85+23129.89+1704.35+5434.68-540949.19</f>
        <v>0</v>
      </c>
      <c r="I49" s="11"/>
      <c r="J49" s="11"/>
    </row>
    <row r="50" spans="1:11" x14ac:dyDescent="0.25">
      <c r="B50" s="41" t="s">
        <v>4</v>
      </c>
      <c r="C50" s="41"/>
      <c r="D50" s="41"/>
      <c r="E50" s="41"/>
      <c r="F50" s="41"/>
      <c r="G50" s="2"/>
      <c r="H50" s="7">
        <f>H14+H25-H32-H42+H48-H49</f>
        <v>9362997.9400000013</v>
      </c>
      <c r="I50" s="11"/>
      <c r="J50" s="11"/>
      <c r="K50" s="8"/>
    </row>
    <row r="51" spans="1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1:11" ht="15.75" x14ac:dyDescent="0.25">
      <c r="B52" s="21" t="s">
        <v>27</v>
      </c>
      <c r="C52" s="19"/>
      <c r="D52" s="19"/>
      <c r="E52" s="19"/>
      <c r="F52" s="19"/>
      <c r="G52" s="9"/>
      <c r="H52" s="20"/>
      <c r="I52" s="11"/>
      <c r="J52" s="11"/>
      <c r="K52" s="8"/>
    </row>
    <row r="53" spans="1:11" x14ac:dyDescent="0.25">
      <c r="B53" s="8"/>
      <c r="C53" s="8"/>
      <c r="I53"/>
      <c r="J53"/>
    </row>
    <row r="54" spans="1:11" x14ac:dyDescent="0.25">
      <c r="A54" s="26" t="s">
        <v>28</v>
      </c>
      <c r="B54" s="29" t="s">
        <v>29</v>
      </c>
      <c r="C54" s="45" t="s">
        <v>30</v>
      </c>
      <c r="D54" s="24">
        <v>235825.92000000001</v>
      </c>
      <c r="E54" s="24" t="s">
        <v>31</v>
      </c>
      <c r="I54"/>
      <c r="J54"/>
    </row>
    <row r="55" spans="1:11" x14ac:dyDescent="0.25">
      <c r="A55" s="26" t="s">
        <v>32</v>
      </c>
      <c r="B55" s="29" t="s">
        <v>33</v>
      </c>
      <c r="C55" s="45" t="s">
        <v>34</v>
      </c>
      <c r="D55" s="24">
        <v>14680</v>
      </c>
      <c r="E55" s="24" t="s">
        <v>35</v>
      </c>
      <c r="I55"/>
      <c r="J55"/>
    </row>
    <row r="56" spans="1:11" x14ac:dyDescent="0.25">
      <c r="A56" s="26" t="s">
        <v>32</v>
      </c>
      <c r="B56" s="29" t="s">
        <v>33</v>
      </c>
      <c r="C56" s="45" t="s">
        <v>34</v>
      </c>
      <c r="D56" s="24">
        <v>37200</v>
      </c>
      <c r="E56" s="24" t="s">
        <v>36</v>
      </c>
      <c r="I56"/>
      <c r="J56"/>
    </row>
    <row r="57" spans="1:11" x14ac:dyDescent="0.25">
      <c r="A57" s="26" t="s">
        <v>32</v>
      </c>
      <c r="B57" s="29" t="s">
        <v>33</v>
      </c>
      <c r="C57" s="45" t="s">
        <v>34</v>
      </c>
      <c r="D57" s="24">
        <v>9636</v>
      </c>
      <c r="E57" s="24" t="s">
        <v>37</v>
      </c>
      <c r="I57"/>
      <c r="J57"/>
    </row>
    <row r="58" spans="1:11" x14ac:dyDescent="0.25">
      <c r="A58" s="26"/>
      <c r="B58" s="29"/>
      <c r="C58" s="27" t="s">
        <v>38</v>
      </c>
      <c r="D58" s="28">
        <f>SUM(D54:D57)</f>
        <v>297341.92000000004</v>
      </c>
      <c r="E58" s="24"/>
      <c r="I58"/>
      <c r="J58"/>
    </row>
    <row r="59" spans="1:11" x14ac:dyDescent="0.25">
      <c r="A59" s="26" t="s">
        <v>39</v>
      </c>
      <c r="B59" s="29" t="s">
        <v>40</v>
      </c>
      <c r="C59" s="45" t="s">
        <v>41</v>
      </c>
      <c r="D59" s="24">
        <v>6264.32</v>
      </c>
      <c r="E59" s="24" t="s">
        <v>42</v>
      </c>
      <c r="I59"/>
      <c r="J59"/>
    </row>
    <row r="60" spans="1:11" x14ac:dyDescent="0.25">
      <c r="A60" s="26" t="s">
        <v>43</v>
      </c>
      <c r="B60" s="29" t="s">
        <v>40</v>
      </c>
      <c r="C60" s="45" t="s">
        <v>44</v>
      </c>
      <c r="D60" s="24">
        <v>20891.89</v>
      </c>
      <c r="E60" s="24" t="s">
        <v>45</v>
      </c>
      <c r="I60"/>
      <c r="J60"/>
    </row>
    <row r="61" spans="1:11" x14ac:dyDescent="0.25">
      <c r="A61" s="26" t="s">
        <v>43</v>
      </c>
      <c r="B61" s="29" t="s">
        <v>40</v>
      </c>
      <c r="C61" s="45" t="s">
        <v>44</v>
      </c>
      <c r="D61" s="24">
        <v>2231.6799999999998</v>
      </c>
      <c r="E61" s="24" t="s">
        <v>46</v>
      </c>
      <c r="I61"/>
      <c r="J61"/>
    </row>
    <row r="62" spans="1:11" x14ac:dyDescent="0.25">
      <c r="A62" s="26" t="s">
        <v>43</v>
      </c>
      <c r="B62" s="29" t="s">
        <v>40</v>
      </c>
      <c r="C62" s="45" t="s">
        <v>44</v>
      </c>
      <c r="D62" s="24">
        <v>2591.5700000000002</v>
      </c>
      <c r="E62" s="24" t="s">
        <v>47</v>
      </c>
      <c r="I62"/>
      <c r="J62"/>
    </row>
    <row r="63" spans="1:11" x14ac:dyDescent="0.25">
      <c r="A63" s="26" t="s">
        <v>48</v>
      </c>
      <c r="B63" s="29" t="s">
        <v>40</v>
      </c>
      <c r="C63" s="45" t="s">
        <v>49</v>
      </c>
      <c r="D63" s="24">
        <v>15546.78</v>
      </c>
      <c r="E63" s="24" t="s">
        <v>50</v>
      </c>
      <c r="I63"/>
      <c r="J63"/>
    </row>
    <row r="64" spans="1:11" x14ac:dyDescent="0.25">
      <c r="A64" s="26" t="s">
        <v>51</v>
      </c>
      <c r="B64" s="29" t="s">
        <v>52</v>
      </c>
      <c r="C64" s="45" t="s">
        <v>53</v>
      </c>
      <c r="D64" s="24">
        <v>32312</v>
      </c>
      <c r="E64" s="24" t="s">
        <v>54</v>
      </c>
      <c r="I64"/>
      <c r="J64"/>
    </row>
    <row r="65" spans="1:10" x14ac:dyDescent="0.25">
      <c r="A65" s="26" t="s">
        <v>55</v>
      </c>
      <c r="B65" s="29" t="s">
        <v>56</v>
      </c>
      <c r="C65" s="45" t="s">
        <v>57</v>
      </c>
      <c r="D65" s="24">
        <v>55402</v>
      </c>
      <c r="E65" s="24" t="s">
        <v>58</v>
      </c>
      <c r="I65"/>
      <c r="J65"/>
    </row>
    <row r="66" spans="1:10" x14ac:dyDescent="0.25">
      <c r="A66" s="26" t="s">
        <v>55</v>
      </c>
      <c r="B66" s="29" t="s">
        <v>59</v>
      </c>
      <c r="C66" s="45" t="s">
        <v>57</v>
      </c>
      <c r="D66" s="24">
        <v>241535.9</v>
      </c>
      <c r="E66" s="24" t="s">
        <v>60</v>
      </c>
      <c r="I66"/>
      <c r="J66"/>
    </row>
    <row r="67" spans="1:10" x14ac:dyDescent="0.25">
      <c r="A67" s="26" t="s">
        <v>55</v>
      </c>
      <c r="B67" s="29" t="s">
        <v>59</v>
      </c>
      <c r="C67" s="45" t="s">
        <v>57</v>
      </c>
      <c r="D67" s="24">
        <v>46021.46</v>
      </c>
      <c r="E67" s="24" t="s">
        <v>61</v>
      </c>
      <c r="I67"/>
      <c r="J67"/>
    </row>
    <row r="68" spans="1:10" x14ac:dyDescent="0.25">
      <c r="A68" s="26" t="s">
        <v>62</v>
      </c>
      <c r="B68" s="29" t="s">
        <v>59</v>
      </c>
      <c r="C68" s="45" t="s">
        <v>63</v>
      </c>
      <c r="D68" s="24">
        <v>5000</v>
      </c>
      <c r="E68" s="24" t="s">
        <v>64</v>
      </c>
      <c r="I68"/>
      <c r="J68"/>
    </row>
    <row r="69" spans="1:10" x14ac:dyDescent="0.25">
      <c r="A69" s="26" t="s">
        <v>65</v>
      </c>
      <c r="B69" s="29" t="s">
        <v>66</v>
      </c>
      <c r="C69" s="45" t="s">
        <v>67</v>
      </c>
      <c r="D69" s="24">
        <v>16861.830000000002</v>
      </c>
      <c r="E69" s="25">
        <v>948</v>
      </c>
      <c r="I69"/>
      <c r="J69"/>
    </row>
    <row r="70" spans="1:10" x14ac:dyDescent="0.25">
      <c r="A70" s="26" t="s">
        <v>68</v>
      </c>
      <c r="B70" s="29" t="s">
        <v>69</v>
      </c>
      <c r="C70" s="45" t="s">
        <v>70</v>
      </c>
      <c r="D70" s="24">
        <v>13100</v>
      </c>
      <c r="E70" s="25" t="s">
        <v>71</v>
      </c>
      <c r="I70"/>
      <c r="J70"/>
    </row>
    <row r="71" spans="1:10" x14ac:dyDescent="0.25">
      <c r="A71" s="26" t="s">
        <v>65</v>
      </c>
      <c r="B71" s="29" t="s">
        <v>72</v>
      </c>
      <c r="C71" s="45" t="s">
        <v>73</v>
      </c>
      <c r="D71" s="24">
        <v>16370</v>
      </c>
      <c r="E71" s="25" t="s">
        <v>74</v>
      </c>
      <c r="I71"/>
      <c r="J71"/>
    </row>
    <row r="72" spans="1:10" x14ac:dyDescent="0.25">
      <c r="A72" s="26" t="s">
        <v>75</v>
      </c>
      <c r="B72" s="29" t="s">
        <v>72</v>
      </c>
      <c r="C72" s="45" t="s">
        <v>76</v>
      </c>
      <c r="D72" s="24">
        <v>1650</v>
      </c>
      <c r="E72" s="25" t="s">
        <v>74</v>
      </c>
      <c r="I72"/>
      <c r="J72"/>
    </row>
    <row r="73" spans="1:10" x14ac:dyDescent="0.25">
      <c r="A73" s="26" t="s">
        <v>77</v>
      </c>
      <c r="B73" s="29" t="s">
        <v>78</v>
      </c>
      <c r="C73" s="45" t="s">
        <v>79</v>
      </c>
      <c r="D73" s="24">
        <v>4608</v>
      </c>
      <c r="E73" s="25" t="s">
        <v>80</v>
      </c>
      <c r="I73"/>
      <c r="J73"/>
    </row>
    <row r="74" spans="1:10" x14ac:dyDescent="0.25">
      <c r="A74" s="26" t="s">
        <v>81</v>
      </c>
      <c r="B74" s="29" t="s">
        <v>82</v>
      </c>
      <c r="C74" s="45" t="s">
        <v>83</v>
      </c>
      <c r="D74" s="24">
        <v>54480</v>
      </c>
      <c r="E74" s="25" t="s">
        <v>84</v>
      </c>
      <c r="I74"/>
      <c r="J74"/>
    </row>
    <row r="75" spans="1:10" x14ac:dyDescent="0.25">
      <c r="A75" s="26" t="s">
        <v>85</v>
      </c>
      <c r="B75" s="29" t="s">
        <v>86</v>
      </c>
      <c r="C75" s="45" t="s">
        <v>87</v>
      </c>
      <c r="D75" s="24">
        <v>56838</v>
      </c>
      <c r="E75" s="25" t="s">
        <v>88</v>
      </c>
      <c r="I75"/>
      <c r="J75"/>
    </row>
    <row r="76" spans="1:10" x14ac:dyDescent="0.25">
      <c r="A76" s="26" t="s">
        <v>89</v>
      </c>
      <c r="B76" s="29" t="s">
        <v>90</v>
      </c>
      <c r="C76" s="45" t="s">
        <v>91</v>
      </c>
      <c r="D76" s="24">
        <v>1798.8</v>
      </c>
      <c r="E76" s="25" t="s">
        <v>92</v>
      </c>
      <c r="I76"/>
      <c r="J76"/>
    </row>
    <row r="77" spans="1:10" x14ac:dyDescent="0.25">
      <c r="A77" s="26" t="s">
        <v>89</v>
      </c>
      <c r="B77" s="29" t="s">
        <v>93</v>
      </c>
      <c r="C77" s="45" t="s">
        <v>91</v>
      </c>
      <c r="D77" s="24">
        <v>37488</v>
      </c>
      <c r="E77" s="25" t="s">
        <v>94</v>
      </c>
      <c r="I77"/>
      <c r="J77"/>
    </row>
    <row r="78" spans="1:10" x14ac:dyDescent="0.25">
      <c r="A78" s="26" t="s">
        <v>95</v>
      </c>
      <c r="B78" s="29" t="s">
        <v>96</v>
      </c>
      <c r="C78" s="45" t="s">
        <v>97</v>
      </c>
      <c r="D78" s="24">
        <v>494.11</v>
      </c>
      <c r="E78" s="25" t="s">
        <v>98</v>
      </c>
      <c r="I78"/>
      <c r="J78"/>
    </row>
    <row r="79" spans="1:10" x14ac:dyDescent="0.25">
      <c r="A79" s="26" t="s">
        <v>95</v>
      </c>
      <c r="B79" s="29" t="s">
        <v>96</v>
      </c>
      <c r="C79" s="45" t="s">
        <v>97</v>
      </c>
      <c r="D79" s="24">
        <v>9137.44</v>
      </c>
      <c r="E79" s="25" t="s">
        <v>99</v>
      </c>
      <c r="I79"/>
      <c r="J79"/>
    </row>
    <row r="80" spans="1:10" x14ac:dyDescent="0.25">
      <c r="A80" s="26" t="s">
        <v>95</v>
      </c>
      <c r="B80" s="29" t="s">
        <v>96</v>
      </c>
      <c r="C80" s="45" t="s">
        <v>97</v>
      </c>
      <c r="D80" s="24">
        <v>193.35</v>
      </c>
      <c r="E80" s="25" t="s">
        <v>100</v>
      </c>
      <c r="I80"/>
      <c r="J80"/>
    </row>
    <row r="81" spans="1:10" x14ac:dyDescent="0.25">
      <c r="A81" s="26" t="s">
        <v>95</v>
      </c>
      <c r="B81" s="29" t="s">
        <v>96</v>
      </c>
      <c r="C81" s="45" t="s">
        <v>97</v>
      </c>
      <c r="D81" s="24">
        <v>293.60000000000002</v>
      </c>
      <c r="E81" s="25" t="s">
        <v>101</v>
      </c>
      <c r="I81"/>
      <c r="J81"/>
    </row>
    <row r="82" spans="1:10" x14ac:dyDescent="0.25">
      <c r="A82" s="26" t="s">
        <v>95</v>
      </c>
      <c r="B82" s="29" t="s">
        <v>96</v>
      </c>
      <c r="C82" s="45" t="s">
        <v>97</v>
      </c>
      <c r="D82" s="24">
        <v>38669.4</v>
      </c>
      <c r="E82" s="25" t="s">
        <v>102</v>
      </c>
      <c r="I82"/>
      <c r="J82"/>
    </row>
    <row r="83" spans="1:10" x14ac:dyDescent="0.25">
      <c r="A83" s="26" t="s">
        <v>95</v>
      </c>
      <c r="B83" s="29" t="s">
        <v>96</v>
      </c>
      <c r="C83" s="45" t="s">
        <v>97</v>
      </c>
      <c r="D83" s="24">
        <v>23631.3</v>
      </c>
      <c r="E83" s="25" t="s">
        <v>102</v>
      </c>
      <c r="I83"/>
      <c r="J83"/>
    </row>
    <row r="84" spans="1:10" x14ac:dyDescent="0.25">
      <c r="A84" s="26" t="s">
        <v>95</v>
      </c>
      <c r="B84" s="29" t="s">
        <v>96</v>
      </c>
      <c r="C84" s="45" t="s">
        <v>97</v>
      </c>
      <c r="D84" s="24">
        <v>39027.449999999997</v>
      </c>
      <c r="E84" s="25" t="s">
        <v>103</v>
      </c>
      <c r="I84"/>
      <c r="J84"/>
    </row>
    <row r="85" spans="1:10" x14ac:dyDescent="0.25">
      <c r="A85" s="26" t="s">
        <v>77</v>
      </c>
      <c r="B85" s="29" t="s">
        <v>104</v>
      </c>
      <c r="C85" s="45" t="s">
        <v>79</v>
      </c>
      <c r="D85" s="24">
        <v>2000</v>
      </c>
      <c r="E85" s="25" t="s">
        <v>105</v>
      </c>
      <c r="I85"/>
      <c r="J85"/>
    </row>
    <row r="86" spans="1:10" x14ac:dyDescent="0.25">
      <c r="A86" s="26" t="s">
        <v>106</v>
      </c>
      <c r="B86" s="29" t="s">
        <v>104</v>
      </c>
      <c r="C86" s="45" t="s">
        <v>107</v>
      </c>
      <c r="D86" s="24">
        <v>5100</v>
      </c>
      <c r="E86" s="25" t="s">
        <v>108</v>
      </c>
      <c r="I86"/>
      <c r="J86"/>
    </row>
    <row r="87" spans="1:10" x14ac:dyDescent="0.25">
      <c r="A87" s="26" t="s">
        <v>106</v>
      </c>
      <c r="B87" s="29" t="s">
        <v>104</v>
      </c>
      <c r="C87" s="45" t="s">
        <v>107</v>
      </c>
      <c r="D87" s="24">
        <v>3400</v>
      </c>
      <c r="E87" s="25" t="s">
        <v>109</v>
      </c>
      <c r="I87"/>
      <c r="J87"/>
    </row>
    <row r="88" spans="1:10" x14ac:dyDescent="0.25">
      <c r="A88" s="26" t="s">
        <v>110</v>
      </c>
      <c r="B88" s="29" t="s">
        <v>111</v>
      </c>
      <c r="C88" s="45" t="s">
        <v>112</v>
      </c>
      <c r="D88" s="24">
        <v>4320</v>
      </c>
      <c r="E88" s="25" t="s">
        <v>113</v>
      </c>
      <c r="I88"/>
      <c r="J88"/>
    </row>
    <row r="89" spans="1:10" x14ac:dyDescent="0.25">
      <c r="A89" s="26" t="s">
        <v>77</v>
      </c>
      <c r="B89" s="29" t="s">
        <v>104</v>
      </c>
      <c r="C89" s="45" t="s">
        <v>79</v>
      </c>
      <c r="D89" s="24">
        <v>4000</v>
      </c>
      <c r="E89" s="25" t="s">
        <v>114</v>
      </c>
      <c r="I89"/>
      <c r="J89"/>
    </row>
    <row r="90" spans="1:10" x14ac:dyDescent="0.25">
      <c r="A90" s="26" t="s">
        <v>77</v>
      </c>
      <c r="B90" s="29" t="s">
        <v>104</v>
      </c>
      <c r="C90" s="45" t="s">
        <v>79</v>
      </c>
      <c r="D90" s="24">
        <v>650</v>
      </c>
      <c r="E90" s="25" t="s">
        <v>115</v>
      </c>
      <c r="I90"/>
      <c r="J90"/>
    </row>
    <row r="91" spans="1:10" x14ac:dyDescent="0.25">
      <c r="A91" s="26" t="s">
        <v>116</v>
      </c>
      <c r="B91" s="29" t="s">
        <v>117</v>
      </c>
      <c r="C91" s="45" t="s">
        <v>118</v>
      </c>
      <c r="D91" s="24">
        <v>18408.900000000001</v>
      </c>
      <c r="E91" s="46" t="s">
        <v>119</v>
      </c>
      <c r="I91"/>
      <c r="J91"/>
    </row>
    <row r="92" spans="1:10" x14ac:dyDescent="0.25">
      <c r="A92" s="26" t="s">
        <v>89</v>
      </c>
      <c r="B92" s="29" t="s">
        <v>117</v>
      </c>
      <c r="C92" s="45" t="s">
        <v>91</v>
      </c>
      <c r="D92" s="24">
        <v>47466.7</v>
      </c>
      <c r="E92" s="46" t="s">
        <v>119</v>
      </c>
      <c r="I92"/>
      <c r="J92"/>
    </row>
    <row r="93" spans="1:10" x14ac:dyDescent="0.25">
      <c r="A93" s="26" t="s">
        <v>120</v>
      </c>
      <c r="B93" s="29" t="s">
        <v>117</v>
      </c>
      <c r="C93" s="45" t="s">
        <v>121</v>
      </c>
      <c r="D93" s="24">
        <v>82195.44</v>
      </c>
      <c r="E93" s="46" t="s">
        <v>119</v>
      </c>
      <c r="I93"/>
      <c r="J93"/>
    </row>
    <row r="94" spans="1:10" x14ac:dyDescent="0.25">
      <c r="A94" s="26" t="s">
        <v>89</v>
      </c>
      <c r="B94" s="29" t="s">
        <v>122</v>
      </c>
      <c r="C94" s="45" t="s">
        <v>91</v>
      </c>
      <c r="D94" s="24">
        <v>2832.5</v>
      </c>
      <c r="E94" s="25" t="s">
        <v>123</v>
      </c>
      <c r="I94"/>
      <c r="J94"/>
    </row>
    <row r="95" spans="1:10" x14ac:dyDescent="0.25">
      <c r="A95" s="26" t="s">
        <v>124</v>
      </c>
      <c r="B95" s="29" t="s">
        <v>122</v>
      </c>
      <c r="C95" s="45" t="s">
        <v>125</v>
      </c>
      <c r="D95" s="24">
        <v>32071.52</v>
      </c>
      <c r="E95" s="25" t="s">
        <v>123</v>
      </c>
      <c r="I95"/>
      <c r="J95"/>
    </row>
    <row r="96" spans="1:10" x14ac:dyDescent="0.25">
      <c r="A96" s="26" t="s">
        <v>62</v>
      </c>
      <c r="B96" s="29" t="s">
        <v>126</v>
      </c>
      <c r="C96" s="45" t="s">
        <v>63</v>
      </c>
      <c r="D96" s="24">
        <v>9300</v>
      </c>
      <c r="E96" s="25" t="s">
        <v>127</v>
      </c>
      <c r="I96"/>
      <c r="J96"/>
    </row>
    <row r="97" spans="1:10" x14ac:dyDescent="0.25">
      <c r="A97" s="26" t="s">
        <v>65</v>
      </c>
      <c r="B97" s="29" t="s">
        <v>59</v>
      </c>
      <c r="C97" s="45" t="s">
        <v>67</v>
      </c>
      <c r="D97" s="24">
        <v>5860.33</v>
      </c>
      <c r="E97" s="25" t="s">
        <v>128</v>
      </c>
      <c r="I97"/>
      <c r="J97"/>
    </row>
    <row r="98" spans="1:10" x14ac:dyDescent="0.25">
      <c r="A98" s="26" t="s">
        <v>129</v>
      </c>
      <c r="B98" s="22" t="s">
        <v>59</v>
      </c>
      <c r="C98" s="23" t="s">
        <v>130</v>
      </c>
      <c r="D98" s="24">
        <v>1000</v>
      </c>
      <c r="E98" s="25" t="s">
        <v>128</v>
      </c>
      <c r="I98"/>
      <c r="J98"/>
    </row>
    <row r="99" spans="1:10" x14ac:dyDescent="0.25">
      <c r="A99" s="26"/>
      <c r="B99" s="22"/>
      <c r="C99" s="27" t="s">
        <v>131</v>
      </c>
      <c r="D99" s="28">
        <f>SUM(D59:D98)</f>
        <v>961044.2699999999</v>
      </c>
      <c r="E99" s="25"/>
      <c r="I99"/>
      <c r="J99"/>
    </row>
    <row r="100" spans="1:10" x14ac:dyDescent="0.25">
      <c r="A100" s="47"/>
      <c r="B100" s="48"/>
      <c r="C100" s="27" t="s">
        <v>132</v>
      </c>
      <c r="D100" s="28">
        <f>D58+D99</f>
        <v>1258386.19</v>
      </c>
      <c r="E100" s="26"/>
      <c r="I100"/>
      <c r="J100"/>
    </row>
    <row r="101" spans="1:10" x14ac:dyDescent="0.25">
      <c r="C101" s="8"/>
      <c r="D101" s="8"/>
      <c r="I101"/>
      <c r="J101"/>
    </row>
    <row r="102" spans="1:10" x14ac:dyDescent="0.25">
      <c r="C102" s="8"/>
      <c r="D102" s="8"/>
      <c r="I102"/>
      <c r="J102"/>
    </row>
    <row r="103" spans="1:10" x14ac:dyDescent="0.25">
      <c r="C103" s="8"/>
      <c r="D103" s="8"/>
      <c r="I103"/>
      <c r="J103"/>
    </row>
    <row r="104" spans="1:10" x14ac:dyDescent="0.25">
      <c r="C104" s="8"/>
      <c r="D104" s="8"/>
      <c r="I104"/>
      <c r="J104"/>
    </row>
    <row r="105" spans="1:10" x14ac:dyDescent="0.25">
      <c r="C105" s="8"/>
      <c r="D105" s="8"/>
      <c r="I105"/>
      <c r="J105"/>
    </row>
    <row r="106" spans="1:10" x14ac:dyDescent="0.25">
      <c r="C106" s="8"/>
      <c r="D106" s="8"/>
      <c r="I106"/>
      <c r="J106"/>
    </row>
    <row r="107" spans="1:10" x14ac:dyDescent="0.25">
      <c r="C107" s="8"/>
      <c r="D107" s="8"/>
      <c r="I107"/>
      <c r="J107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2019-08-12T06:29:04Z</dcterms:modified>
</cp:coreProperties>
</file>